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My Documents\Mounted Eagles\Financial\"/>
    </mc:Choice>
  </mc:AlternateContent>
  <xr:revisionPtr revIDLastSave="0" documentId="13_ncr:1_{A902E104-0859-4A15-84EA-CF771B5F7123}" xr6:coauthVersionLast="46" xr6:coauthVersionMax="46" xr10:uidLastSave="{00000000-0000-0000-0000-000000000000}"/>
  <bookViews>
    <workbookView xWindow="-120" yWindow="-120" windowWidth="20730" windowHeight="11160" xr2:uid="{55F8064B-22B3-4754-8C6E-21454FFF6FD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7" i="1" l="1"/>
  <c r="C69" i="1"/>
  <c r="C65" i="1"/>
  <c r="G74" i="1"/>
  <c r="C57" i="1"/>
  <c r="C59" i="1" s="1"/>
  <c r="C53" i="1"/>
  <c r="C52" i="1"/>
  <c r="C51" i="1"/>
  <c r="G59" i="1"/>
  <c r="D37" i="1"/>
  <c r="C23" i="1"/>
  <c r="D20" i="1"/>
  <c r="C18" i="1"/>
  <c r="C14" i="1"/>
  <c r="C13" i="1"/>
  <c r="C12" i="1"/>
  <c r="B6" i="1"/>
  <c r="B5" i="1"/>
  <c r="C1" i="1"/>
  <c r="C49" i="1" s="1"/>
  <c r="C74" i="1" l="1"/>
  <c r="C37" i="1"/>
  <c r="C20" i="1"/>
  <c r="B7" i="1"/>
  <c r="C76" i="1" l="1"/>
</calcChain>
</file>

<file path=xl/sharedStrings.xml><?xml version="1.0" encoding="utf-8"?>
<sst xmlns="http://schemas.openxmlformats.org/spreadsheetml/2006/main" count="107" uniqueCount="77">
  <si>
    <t>Actual Income Vs Expenses</t>
  </si>
  <si>
    <t>ASSETS</t>
  </si>
  <si>
    <t>Cash and Bank Accounts</t>
  </si>
  <si>
    <t>First National Bank of Walker</t>
  </si>
  <si>
    <t>Pay Pal Account</t>
  </si>
  <si>
    <t>TOTAL Cash and Bank Accounts</t>
  </si>
  <si>
    <t>Without Accts Rec &amp; Accts Payable Amounts</t>
  </si>
  <si>
    <t>Income</t>
  </si>
  <si>
    <t>ACTUAL</t>
  </si>
  <si>
    <t>Amount</t>
  </si>
  <si>
    <t>Donations Rec'd</t>
  </si>
  <si>
    <t>FundRaiser</t>
  </si>
  <si>
    <t>Grants Received</t>
  </si>
  <si>
    <t>Horse Sale</t>
  </si>
  <si>
    <t>Misc Income</t>
  </si>
  <si>
    <t>Membership Fees</t>
  </si>
  <si>
    <t>Rider's Fees</t>
  </si>
  <si>
    <t>SO Show</t>
  </si>
  <si>
    <t>TOTAL INCOME</t>
  </si>
  <si>
    <t>Expenses</t>
  </si>
  <si>
    <t>Salaries &amp; Related Expenses</t>
  </si>
  <si>
    <t>Education</t>
  </si>
  <si>
    <t>Facility Expenses</t>
  </si>
  <si>
    <t>FundRaiser Expenses</t>
  </si>
  <si>
    <t>Horse Care</t>
  </si>
  <si>
    <t>Insurance</t>
  </si>
  <si>
    <t>Meeting Expenses</t>
  </si>
  <si>
    <t>Membership Dues</t>
  </si>
  <si>
    <t>Office Expenses</t>
  </si>
  <si>
    <t>Professional Services</t>
  </si>
  <si>
    <t>Program Expense</t>
  </si>
  <si>
    <t>Public Relations</t>
  </si>
  <si>
    <t>Moved to Program Expense</t>
  </si>
  <si>
    <t xml:space="preserve">Moved to Income </t>
  </si>
  <si>
    <t>TOTAL EXPENSES</t>
  </si>
  <si>
    <t>OVERALL TOTAL</t>
  </si>
  <si>
    <t>Cost Per Rider for 2020 $70.25</t>
  </si>
  <si>
    <t>Avg of 33 full time riders for 31 weeks</t>
  </si>
  <si>
    <t>Total of 675 rides last year out of 1183 scheduled = 57%</t>
  </si>
  <si>
    <t>With Accounts Receivable &amp; Accts Payable</t>
  </si>
  <si>
    <t>SO Expenses</t>
  </si>
  <si>
    <t>Total Income Vs Expenses</t>
  </si>
  <si>
    <t>IF ALL Accounts Receivable come in and all Accounts Payable are paid</t>
  </si>
  <si>
    <t>Surplus</t>
  </si>
  <si>
    <t xml:space="preserve">Approved by BOD </t>
  </si>
  <si>
    <t>Income Projected</t>
  </si>
  <si>
    <t>Actual ytd Income</t>
  </si>
  <si>
    <t>Expenses Projected</t>
  </si>
  <si>
    <t>Actual ytd Expenses</t>
  </si>
  <si>
    <t>Profit Projected</t>
  </si>
  <si>
    <t>Actual ytd  Profit</t>
  </si>
  <si>
    <t>Under/Over Budget</t>
  </si>
  <si>
    <t>canceled</t>
  </si>
  <si>
    <t>Amazon Smile</t>
  </si>
  <si>
    <t xml:space="preserve">() Under </t>
  </si>
  <si>
    <t>Cans</t>
  </si>
  <si>
    <t>Gift Catalog</t>
  </si>
  <si>
    <t>GoodSearch</t>
  </si>
  <si>
    <t>Ice Fishing Extravaganza</t>
  </si>
  <si>
    <t>Pie &amp; Project</t>
  </si>
  <si>
    <t>An Evening For ME</t>
  </si>
  <si>
    <t>Pampered Chef Sales</t>
  </si>
  <si>
    <t>Pizza Sales</t>
  </si>
  <si>
    <t>Raffle</t>
  </si>
  <si>
    <t>Horse Show Concessions</t>
  </si>
  <si>
    <t>Turtle races</t>
  </si>
  <si>
    <t>Over Budget</t>
  </si>
  <si>
    <t>over/under budget</t>
  </si>
  <si>
    <t>over</t>
  </si>
  <si>
    <t>under</t>
  </si>
  <si>
    <t xml:space="preserve">Included in this total are </t>
  </si>
  <si>
    <t>2021 Fundraising Budget</t>
  </si>
  <si>
    <t>Fundraisers:</t>
  </si>
  <si>
    <t>$2,250.00 in Riders fees that have been paid in advance</t>
  </si>
  <si>
    <t>Accts Receivable amount thru4/12/2021=$1880.00</t>
  </si>
  <si>
    <t>Accts Payable amount thru 4/12/2021 = 56.50</t>
  </si>
  <si>
    <t>As of 04/12/2021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</si>
</sst>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14" fontId="0" fillId="0" borderId="0" xfId="0" applyNumberFormat="1"/>
    <xf numFmtId="44" fontId="0" fillId="0" borderId="0" xfId="0" applyNumberFormat="1"/>
    <xf numFmtId="0" fontId="2" fillId="0" borderId="0" xfId="0" applyFont="1"/>
    <xf numFmtId="44" fontId="0" fillId="0" borderId="0" xfId="1" applyFont="1"/>
    <xf numFmtId="44" fontId="2" fillId="0" borderId="0" xfId="0" applyNumberFormat="1" applyFont="1"/>
    <xf numFmtId="0" fontId="3" fillId="0" borderId="0" xfId="0" applyFont="1"/>
    <xf numFmtId="44" fontId="3" fillId="0" borderId="0" xfId="0" applyNumberFormat="1" applyFont="1"/>
    <xf numFmtId="44" fontId="3" fillId="0" borderId="0" xfId="1" applyFont="1"/>
    <xf numFmtId="44" fontId="4" fillId="0" borderId="0" xfId="1" applyFont="1"/>
    <xf numFmtId="44" fontId="3" fillId="0" borderId="0" xfId="1" applyFont="1" applyFill="1"/>
    <xf numFmtId="4" fontId="3" fillId="0" borderId="0" xfId="0" applyNumberFormat="1" applyFont="1"/>
    <xf numFmtId="14" fontId="3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nancial%20Reports%20for%20BOD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nd Proposal02182019"/>
      <sheetName val="Approved Budget 2021"/>
      <sheetName val="Actual"/>
      <sheetName val="Balance Sheet"/>
      <sheetName val="Accts Payable"/>
      <sheetName val="Accts Receivable"/>
      <sheetName val="Quicken Transaction no ARAP"/>
      <sheetName val="Quicken Transaction Report ARAP"/>
      <sheetName val="FundRaising Budget"/>
      <sheetName val="Ridership Re-cap"/>
      <sheetName val="In-Kind Donations"/>
      <sheetName val="PayPal acct"/>
      <sheetName val="KeyStaff List"/>
    </sheetNames>
    <sheetDataSet>
      <sheetData sheetId="0"/>
      <sheetData sheetId="1"/>
      <sheetData sheetId="2">
        <row r="10">
          <cell r="E10">
            <v>5349.42</v>
          </cell>
        </row>
        <row r="16">
          <cell r="E16">
            <v>1177.9099999999999</v>
          </cell>
        </row>
        <row r="34">
          <cell r="E34">
            <v>11654.07</v>
          </cell>
        </row>
        <row r="43">
          <cell r="E43">
            <v>7355</v>
          </cell>
        </row>
        <row r="48">
          <cell r="C48">
            <v>25536.400000000001</v>
          </cell>
        </row>
        <row r="55">
          <cell r="E55">
            <v>-6380.84</v>
          </cell>
        </row>
      </sheetData>
      <sheetData sheetId="3">
        <row r="1">
          <cell r="B1" t="str">
            <v>As of 04/12/2021</v>
          </cell>
        </row>
        <row r="9">
          <cell r="C9">
            <v>36804.81</v>
          </cell>
        </row>
        <row r="10">
          <cell r="C10">
            <v>1084.8699999999999</v>
          </cell>
        </row>
      </sheetData>
      <sheetData sheetId="4"/>
      <sheetData sheetId="5"/>
      <sheetData sheetId="6"/>
      <sheetData sheetId="7">
        <row r="7">
          <cell r="I7">
            <v>27261.4</v>
          </cell>
        </row>
        <row r="46">
          <cell r="I46">
            <v>9080</v>
          </cell>
        </row>
        <row r="89">
          <cell r="I89">
            <v>-20210.86</v>
          </cell>
        </row>
        <row r="317">
          <cell r="I317">
            <v>7050.54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CC733-ED61-4AD0-801D-16B2F91A3B14}">
  <sheetPr>
    <pageSetUpPr fitToPage="1"/>
  </sheetPr>
  <dimension ref="A1:I108"/>
  <sheetViews>
    <sheetView tabSelected="1" topLeftCell="A88" workbookViewId="0">
      <selection activeCell="L99" sqref="L99"/>
    </sheetView>
  </sheetViews>
  <sheetFormatPr defaultRowHeight="15" x14ac:dyDescent="0.25"/>
  <cols>
    <col min="1" max="1" width="28.28515625" customWidth="1"/>
    <col min="2" max="2" width="26" customWidth="1"/>
    <col min="3" max="3" width="17.42578125" bestFit="1" customWidth="1"/>
    <col min="4" max="4" width="19.7109375" customWidth="1"/>
    <col min="5" max="5" width="19.140625" bestFit="1" customWidth="1"/>
    <col min="6" max="6" width="12.85546875" bestFit="1" customWidth="1"/>
    <col min="7" max="7" width="12.5703125" bestFit="1" customWidth="1"/>
    <col min="8" max="8" width="13.5703125" bestFit="1" customWidth="1"/>
    <col min="9" max="9" width="12" customWidth="1"/>
  </cols>
  <sheetData>
    <row r="1" spans="1:3" x14ac:dyDescent="0.25">
      <c r="A1" t="s">
        <v>0</v>
      </c>
      <c r="C1" s="1" t="str">
        <f>'[1]Balance Sheet'!$B$1</f>
        <v>As of 04/12/2021</v>
      </c>
    </row>
    <row r="2" spans="1:3" x14ac:dyDescent="0.25">
      <c r="C2" s="1"/>
    </row>
    <row r="3" spans="1:3" x14ac:dyDescent="0.25">
      <c r="A3" t="s">
        <v>1</v>
      </c>
    </row>
    <row r="4" spans="1:3" x14ac:dyDescent="0.25">
      <c r="A4" t="s">
        <v>2</v>
      </c>
    </row>
    <row r="5" spans="1:3" x14ac:dyDescent="0.25">
      <c r="A5" t="s">
        <v>3</v>
      </c>
      <c r="B5" s="2">
        <f>'[1]Balance Sheet'!$C$9</f>
        <v>36804.81</v>
      </c>
    </row>
    <row r="6" spans="1:3" x14ac:dyDescent="0.25">
      <c r="A6" t="s">
        <v>4</v>
      </c>
      <c r="B6" s="2">
        <f>'[1]Balance Sheet'!$C$10</f>
        <v>1084.8699999999999</v>
      </c>
    </row>
    <row r="7" spans="1:3" x14ac:dyDescent="0.25">
      <c r="A7" t="s">
        <v>5</v>
      </c>
      <c r="B7" s="2">
        <f>SUM(B5:B6)</f>
        <v>37889.68</v>
      </c>
      <c r="C7" s="3" t="s">
        <v>70</v>
      </c>
    </row>
    <row r="8" spans="1:3" x14ac:dyDescent="0.25">
      <c r="C8" s="3" t="s">
        <v>73</v>
      </c>
    </row>
    <row r="9" spans="1:3" x14ac:dyDescent="0.25">
      <c r="C9" s="3"/>
    </row>
    <row r="10" spans="1:3" x14ac:dyDescent="0.25">
      <c r="B10" t="s">
        <v>6</v>
      </c>
    </row>
    <row r="11" spans="1:3" x14ac:dyDescent="0.25">
      <c r="A11" t="s">
        <v>7</v>
      </c>
      <c r="B11" t="s">
        <v>8</v>
      </c>
      <c r="C11" t="s">
        <v>9</v>
      </c>
    </row>
    <row r="12" spans="1:3" x14ac:dyDescent="0.25">
      <c r="B12" t="s">
        <v>10</v>
      </c>
      <c r="C12" s="2">
        <f>[1]Actual!$E$10</f>
        <v>5349.42</v>
      </c>
    </row>
    <row r="13" spans="1:3" x14ac:dyDescent="0.25">
      <c r="B13" t="s">
        <v>11</v>
      </c>
      <c r="C13" s="2">
        <f>[1]Actual!$E$16</f>
        <v>1177.9099999999999</v>
      </c>
    </row>
    <row r="14" spans="1:3" x14ac:dyDescent="0.25">
      <c r="B14" t="s">
        <v>12</v>
      </c>
      <c r="C14" s="2">
        <f>[1]Actual!$E$34</f>
        <v>11654.07</v>
      </c>
    </row>
    <row r="15" spans="1:3" x14ac:dyDescent="0.25">
      <c r="B15" t="s">
        <v>13</v>
      </c>
    </row>
    <row r="16" spans="1:3" x14ac:dyDescent="0.25">
      <c r="B16" t="s">
        <v>14</v>
      </c>
      <c r="C16">
        <v>0</v>
      </c>
    </row>
    <row r="17" spans="1:4" x14ac:dyDescent="0.25">
      <c r="B17" t="s">
        <v>15</v>
      </c>
      <c r="C17">
        <v>0</v>
      </c>
    </row>
    <row r="18" spans="1:4" x14ac:dyDescent="0.25">
      <c r="B18" t="s">
        <v>16</v>
      </c>
      <c r="C18" s="2">
        <f>[1]Actual!$E$43</f>
        <v>7355</v>
      </c>
    </row>
    <row r="19" spans="1:4" x14ac:dyDescent="0.25">
      <c r="B19" t="s">
        <v>17</v>
      </c>
    </row>
    <row r="20" spans="1:4" x14ac:dyDescent="0.25">
      <c r="A20" t="s">
        <v>18</v>
      </c>
      <c r="C20" s="2">
        <f>SUM(C12:C19)</f>
        <v>25536.400000000001</v>
      </c>
      <c r="D20" s="2">
        <f>[1]Actual!$C$48</f>
        <v>25536.400000000001</v>
      </c>
    </row>
    <row r="22" spans="1:4" x14ac:dyDescent="0.25">
      <c r="A22" t="s">
        <v>19</v>
      </c>
      <c r="C22" t="s">
        <v>9</v>
      </c>
    </row>
    <row r="23" spans="1:4" x14ac:dyDescent="0.25">
      <c r="B23" t="s">
        <v>20</v>
      </c>
      <c r="C23" s="2">
        <f>[1]Actual!$E$55</f>
        <v>-6380.84</v>
      </c>
    </row>
    <row r="24" spans="1:4" x14ac:dyDescent="0.25">
      <c r="B24" t="s">
        <v>21</v>
      </c>
      <c r="C24" s="2">
        <v>-799</v>
      </c>
    </row>
    <row r="25" spans="1:4" x14ac:dyDescent="0.25">
      <c r="B25" t="s">
        <v>22</v>
      </c>
      <c r="C25" s="2">
        <v>-7316</v>
      </c>
    </row>
    <row r="26" spans="1:4" x14ac:dyDescent="0.25">
      <c r="B26" t="s">
        <v>23</v>
      </c>
      <c r="C26">
        <v>0</v>
      </c>
    </row>
    <row r="27" spans="1:4" x14ac:dyDescent="0.25">
      <c r="B27" t="s">
        <v>24</v>
      </c>
      <c r="C27" s="2">
        <v>-4136.33</v>
      </c>
    </row>
    <row r="28" spans="1:4" x14ac:dyDescent="0.25">
      <c r="B28" t="s">
        <v>25</v>
      </c>
      <c r="C28" s="2">
        <v>469</v>
      </c>
    </row>
    <row r="29" spans="1:4" x14ac:dyDescent="0.25">
      <c r="B29" t="s">
        <v>26</v>
      </c>
    </row>
    <row r="30" spans="1:4" x14ac:dyDescent="0.25">
      <c r="B30" t="s">
        <v>27</v>
      </c>
      <c r="C30" s="2">
        <v>-914</v>
      </c>
    </row>
    <row r="31" spans="1:4" x14ac:dyDescent="0.25">
      <c r="B31" t="s">
        <v>28</v>
      </c>
      <c r="C31" s="2">
        <v>-150.81</v>
      </c>
    </row>
    <row r="32" spans="1:4" x14ac:dyDescent="0.25">
      <c r="B32" t="s">
        <v>29</v>
      </c>
      <c r="C32" s="4">
        <v>-275</v>
      </c>
    </row>
    <row r="33" spans="1:4" x14ac:dyDescent="0.25">
      <c r="B33" t="s">
        <v>30</v>
      </c>
      <c r="C33" s="2">
        <v>-459.7</v>
      </c>
    </row>
    <row r="34" spans="1:4" x14ac:dyDescent="0.25">
      <c r="B34" t="s">
        <v>31</v>
      </c>
      <c r="C34" s="2">
        <v>-191.68</v>
      </c>
    </row>
    <row r="35" spans="1:4" x14ac:dyDescent="0.25">
      <c r="A35" t="s">
        <v>32</v>
      </c>
      <c r="B35" t="s">
        <v>17</v>
      </c>
    </row>
    <row r="36" spans="1:4" x14ac:dyDescent="0.25">
      <c r="A36" t="s">
        <v>33</v>
      </c>
    </row>
    <row r="37" spans="1:4" x14ac:dyDescent="0.25">
      <c r="A37" t="s">
        <v>34</v>
      </c>
      <c r="C37" s="2">
        <f>SUM(C23:C36)</f>
        <v>-20154.36</v>
      </c>
      <c r="D37" s="2">
        <f>[1]Actual!$C$137</f>
        <v>0</v>
      </c>
    </row>
    <row r="39" spans="1:4" x14ac:dyDescent="0.25">
      <c r="A39" t="s">
        <v>35</v>
      </c>
      <c r="C39" s="5">
        <v>5382.04</v>
      </c>
      <c r="D39" s="3" t="s">
        <v>43</v>
      </c>
    </row>
    <row r="41" spans="1:4" x14ac:dyDescent="0.25">
      <c r="A41" t="s">
        <v>36</v>
      </c>
    </row>
    <row r="42" spans="1:4" x14ac:dyDescent="0.25">
      <c r="A42" t="s">
        <v>37</v>
      </c>
    </row>
    <row r="43" spans="1:4" x14ac:dyDescent="0.25">
      <c r="A43" t="s">
        <v>38</v>
      </c>
    </row>
    <row r="48" spans="1:4" x14ac:dyDescent="0.25">
      <c r="B48" t="s">
        <v>39</v>
      </c>
    </row>
    <row r="49" spans="1:7" x14ac:dyDescent="0.25">
      <c r="C49" s="1" t="str">
        <f>C1</f>
        <v>As of 04/12/2021</v>
      </c>
    </row>
    <row r="50" spans="1:7" x14ac:dyDescent="0.25">
      <c r="A50" t="s">
        <v>7</v>
      </c>
      <c r="C50" t="s">
        <v>9</v>
      </c>
    </row>
    <row r="51" spans="1:7" x14ac:dyDescent="0.25">
      <c r="B51" t="s">
        <v>10</v>
      </c>
      <c r="C51" s="2">
        <f>[1]Actual!$E$10</f>
        <v>5349.42</v>
      </c>
    </row>
    <row r="52" spans="1:7" x14ac:dyDescent="0.25">
      <c r="B52" t="s">
        <v>11</v>
      </c>
      <c r="C52" s="2">
        <f>[1]Actual!$E$16</f>
        <v>1177.9099999999999</v>
      </c>
    </row>
    <row r="53" spans="1:7" x14ac:dyDescent="0.25">
      <c r="B53" t="s">
        <v>12</v>
      </c>
      <c r="C53" s="2">
        <f>[1]Actual!$E$34</f>
        <v>11654.07</v>
      </c>
    </row>
    <row r="54" spans="1:7" x14ac:dyDescent="0.25">
      <c r="B54" t="s">
        <v>13</v>
      </c>
      <c r="C54" s="4"/>
    </row>
    <row r="55" spans="1:7" x14ac:dyDescent="0.25">
      <c r="B55" t="s">
        <v>14</v>
      </c>
      <c r="C55" s="4">
        <v>0</v>
      </c>
    </row>
    <row r="56" spans="1:7" x14ac:dyDescent="0.25">
      <c r="B56" t="s">
        <v>15</v>
      </c>
      <c r="C56" s="4">
        <v>0</v>
      </c>
    </row>
    <row r="57" spans="1:7" x14ac:dyDescent="0.25">
      <c r="B57" t="s">
        <v>16</v>
      </c>
      <c r="C57" s="4">
        <f>'[1]Quicken Transaction Report ARAP'!$I$46</f>
        <v>9080</v>
      </c>
    </row>
    <row r="58" spans="1:7" x14ac:dyDescent="0.25">
      <c r="A58" t="s">
        <v>18</v>
      </c>
      <c r="C58" s="4"/>
      <c r="D58" s="2"/>
    </row>
    <row r="59" spans="1:7" x14ac:dyDescent="0.25">
      <c r="C59" s="4">
        <f>SUM(C51:C58)</f>
        <v>27261.4</v>
      </c>
      <c r="D59" t="s">
        <v>74</v>
      </c>
      <c r="G59" s="2">
        <f>'[1]Quicken Transaction Report ARAP'!$I$7</f>
        <v>27261.4</v>
      </c>
    </row>
    <row r="60" spans="1:7" x14ac:dyDescent="0.25">
      <c r="A60" t="s">
        <v>19</v>
      </c>
    </row>
    <row r="61" spans="1:7" x14ac:dyDescent="0.25">
      <c r="B61" t="s">
        <v>20</v>
      </c>
      <c r="C61" s="4">
        <v>-6380.84</v>
      </c>
    </row>
    <row r="62" spans="1:7" x14ac:dyDescent="0.25">
      <c r="B62" t="s">
        <v>21</v>
      </c>
      <c r="C62" s="4">
        <v>-799</v>
      </c>
    </row>
    <row r="63" spans="1:7" x14ac:dyDescent="0.25">
      <c r="B63" t="s">
        <v>22</v>
      </c>
      <c r="C63" s="4">
        <v>-7316</v>
      </c>
    </row>
    <row r="64" spans="1:7" x14ac:dyDescent="0.25">
      <c r="B64" t="s">
        <v>23</v>
      </c>
      <c r="C64" s="4">
        <v>0</v>
      </c>
    </row>
    <row r="65" spans="1:9" x14ac:dyDescent="0.25">
      <c r="B65" t="s">
        <v>24</v>
      </c>
      <c r="C65" s="4">
        <f>-4136.33+-45</f>
        <v>-4181.33</v>
      </c>
    </row>
    <row r="66" spans="1:9" x14ac:dyDescent="0.25">
      <c r="B66" t="s">
        <v>25</v>
      </c>
      <c r="C66" s="4">
        <v>469</v>
      </c>
    </row>
    <row r="67" spans="1:9" x14ac:dyDescent="0.25">
      <c r="B67" t="s">
        <v>27</v>
      </c>
      <c r="C67" s="4"/>
    </row>
    <row r="68" spans="1:9" x14ac:dyDescent="0.25">
      <c r="B68" t="s">
        <v>26</v>
      </c>
      <c r="C68" s="4">
        <v>-914</v>
      </c>
    </row>
    <row r="69" spans="1:9" x14ac:dyDescent="0.25">
      <c r="B69" t="s">
        <v>28</v>
      </c>
      <c r="C69" s="4">
        <f>-150.81+-11.5</f>
        <v>-162.31</v>
      </c>
    </row>
    <row r="70" spans="1:9" x14ac:dyDescent="0.25">
      <c r="B70" t="s">
        <v>29</v>
      </c>
      <c r="C70" s="4">
        <v>-275</v>
      </c>
    </row>
    <row r="71" spans="1:9" x14ac:dyDescent="0.25">
      <c r="B71" t="s">
        <v>30</v>
      </c>
      <c r="C71" s="4">
        <v>-459.7</v>
      </c>
    </row>
    <row r="72" spans="1:9" x14ac:dyDescent="0.25">
      <c r="B72" t="s">
        <v>31</v>
      </c>
      <c r="C72" s="4">
        <v>-191.68</v>
      </c>
    </row>
    <row r="73" spans="1:9" x14ac:dyDescent="0.25">
      <c r="B73" t="s">
        <v>40</v>
      </c>
    </row>
    <row r="74" spans="1:9" x14ac:dyDescent="0.25">
      <c r="A74" t="s">
        <v>34</v>
      </c>
      <c r="C74" s="2">
        <f>SUM(C61:C73)</f>
        <v>-20210.86</v>
      </c>
      <c r="D74" t="s">
        <v>75</v>
      </c>
      <c r="G74" s="2">
        <f>'[1]Quicken Transaction Report ARAP'!$I$89</f>
        <v>-20210.86</v>
      </c>
    </row>
    <row r="76" spans="1:9" x14ac:dyDescent="0.25">
      <c r="A76" t="s">
        <v>41</v>
      </c>
      <c r="C76" s="5">
        <f>C59+C74</f>
        <v>7050.5400000000009</v>
      </c>
      <c r="D76" t="s">
        <v>42</v>
      </c>
    </row>
    <row r="77" spans="1:9" x14ac:dyDescent="0.25">
      <c r="C77" s="3" t="s">
        <v>43</v>
      </c>
      <c r="G77" s="2">
        <f>'[1]Quicken Transaction Report ARAP'!$I$317</f>
        <v>7050.54</v>
      </c>
    </row>
    <row r="78" spans="1:9" x14ac:dyDescent="0.25">
      <c r="D78" s="2"/>
    </row>
    <row r="80" spans="1:9" x14ac:dyDescent="0.25">
      <c r="A80" s="6"/>
      <c r="B80" s="6"/>
      <c r="C80" s="6"/>
      <c r="D80" s="7"/>
      <c r="E80" s="8"/>
      <c r="F80" s="8" t="s">
        <v>76</v>
      </c>
      <c r="G80" s="6"/>
      <c r="H80" s="6"/>
      <c r="I80" s="9"/>
    </row>
    <row r="81" spans="1:9" x14ac:dyDescent="0.25">
      <c r="A81" s="6"/>
      <c r="B81" s="6"/>
      <c r="C81" s="6"/>
      <c r="D81" s="6"/>
      <c r="E81" s="8"/>
      <c r="F81" s="8"/>
      <c r="G81" s="6"/>
      <c r="H81" s="6"/>
      <c r="I81" s="9"/>
    </row>
    <row r="82" spans="1:9" x14ac:dyDescent="0.25">
      <c r="A82" s="6" t="s">
        <v>71</v>
      </c>
      <c r="B82" s="6"/>
      <c r="C82" s="6"/>
      <c r="D82" s="6"/>
      <c r="E82" s="8"/>
      <c r="F82" s="8"/>
      <c r="G82" s="6" t="s">
        <v>44</v>
      </c>
      <c r="H82" s="6"/>
      <c r="I82" s="9"/>
    </row>
    <row r="83" spans="1:9" x14ac:dyDescent="0.25">
      <c r="A83" s="6"/>
      <c r="B83" s="6" t="s">
        <v>45</v>
      </c>
      <c r="C83" s="6" t="s">
        <v>46</v>
      </c>
      <c r="D83" s="6" t="s">
        <v>47</v>
      </c>
      <c r="E83" s="10" t="s">
        <v>48</v>
      </c>
      <c r="F83" s="10" t="s">
        <v>49</v>
      </c>
      <c r="G83" s="11" t="s">
        <v>50</v>
      </c>
      <c r="H83" s="6" t="s">
        <v>51</v>
      </c>
      <c r="I83" s="9" t="s">
        <v>54</v>
      </c>
    </row>
    <row r="84" spans="1:9" x14ac:dyDescent="0.25">
      <c r="A84" s="6" t="s">
        <v>72</v>
      </c>
      <c r="B84" s="6"/>
      <c r="C84" s="6" t="s">
        <v>52</v>
      </c>
      <c r="D84" s="6">
        <v>0</v>
      </c>
      <c r="E84" s="8"/>
      <c r="F84" s="8">
        <v>0</v>
      </c>
      <c r="G84" s="11"/>
      <c r="H84" s="6"/>
      <c r="I84" s="9"/>
    </row>
    <row r="85" spans="1:9" x14ac:dyDescent="0.25">
      <c r="A85" s="6" t="s">
        <v>53</v>
      </c>
      <c r="B85" s="8">
        <v>75</v>
      </c>
      <c r="C85" s="8">
        <v>36.909999999999997</v>
      </c>
      <c r="D85" s="8"/>
      <c r="E85" s="8"/>
      <c r="F85" s="8">
        <v>75</v>
      </c>
      <c r="G85" s="8">
        <v>36.909999999999997</v>
      </c>
      <c r="H85" s="8">
        <v>-38.090000000000003</v>
      </c>
      <c r="I85" s="9"/>
    </row>
    <row r="86" spans="1:9" x14ac:dyDescent="0.25">
      <c r="A86" s="6" t="s">
        <v>55</v>
      </c>
      <c r="B86" s="8">
        <v>500</v>
      </c>
      <c r="C86" s="8">
        <v>48</v>
      </c>
      <c r="D86" s="8"/>
      <c r="E86" s="8"/>
      <c r="F86" s="8">
        <v>500</v>
      </c>
      <c r="G86" s="8">
        <v>48</v>
      </c>
      <c r="H86" s="8">
        <v>-452</v>
      </c>
      <c r="I86" s="9"/>
    </row>
    <row r="87" spans="1:9" x14ac:dyDescent="0.25">
      <c r="A87" s="6" t="s">
        <v>56</v>
      </c>
      <c r="B87" s="8">
        <v>500</v>
      </c>
      <c r="C87" s="8">
        <v>493</v>
      </c>
      <c r="D87" s="8">
        <v>-100</v>
      </c>
      <c r="E87" s="8"/>
      <c r="F87" s="8">
        <v>400</v>
      </c>
      <c r="G87" s="8">
        <v>493</v>
      </c>
      <c r="H87" s="8">
        <v>93</v>
      </c>
      <c r="I87" s="9"/>
    </row>
    <row r="88" spans="1:9" x14ac:dyDescent="0.25">
      <c r="A88" s="6" t="s">
        <v>57</v>
      </c>
      <c r="B88" s="8">
        <v>50</v>
      </c>
      <c r="C88" s="8"/>
      <c r="D88" s="8"/>
      <c r="E88" s="8"/>
      <c r="F88" s="8">
        <v>50</v>
      </c>
      <c r="G88" s="8">
        <v>0</v>
      </c>
      <c r="H88" s="8">
        <v>-50</v>
      </c>
      <c r="I88" s="9"/>
    </row>
    <row r="89" spans="1:9" x14ac:dyDescent="0.25">
      <c r="A89" s="6" t="s">
        <v>58</v>
      </c>
      <c r="B89" s="8">
        <v>500</v>
      </c>
      <c r="C89" s="8"/>
      <c r="D89" s="8"/>
      <c r="E89" s="8"/>
      <c r="F89" s="8"/>
      <c r="G89" s="8">
        <v>0</v>
      </c>
      <c r="H89" s="8"/>
      <c r="I89" s="9"/>
    </row>
    <row r="90" spans="1:9" x14ac:dyDescent="0.25">
      <c r="A90" s="6" t="s">
        <v>59</v>
      </c>
      <c r="B90" s="8">
        <v>300</v>
      </c>
      <c r="C90" s="8"/>
      <c r="D90" s="8">
        <v>-100</v>
      </c>
      <c r="E90" s="8"/>
      <c r="F90" s="8"/>
      <c r="G90" s="8">
        <v>0</v>
      </c>
      <c r="H90" s="8"/>
      <c r="I90" s="9"/>
    </row>
    <row r="91" spans="1:9" x14ac:dyDescent="0.25">
      <c r="A91" s="6" t="s">
        <v>60</v>
      </c>
      <c r="B91" s="8">
        <v>13000</v>
      </c>
      <c r="C91" s="8">
        <v>250</v>
      </c>
      <c r="D91" s="8">
        <v>-3000</v>
      </c>
      <c r="E91" s="8"/>
      <c r="F91" s="8">
        <v>10000</v>
      </c>
      <c r="G91" s="8">
        <v>250</v>
      </c>
      <c r="H91" s="8">
        <v>-9750</v>
      </c>
      <c r="I91" s="9"/>
    </row>
    <row r="92" spans="1:9" x14ac:dyDescent="0.25">
      <c r="A92" s="6" t="s">
        <v>61</v>
      </c>
      <c r="B92" s="8">
        <v>200</v>
      </c>
      <c r="C92" s="8"/>
      <c r="D92" s="8"/>
      <c r="E92" s="8"/>
      <c r="F92" s="8">
        <v>200</v>
      </c>
      <c r="G92" s="8">
        <v>0</v>
      </c>
      <c r="H92" s="8">
        <v>-200</v>
      </c>
      <c r="I92" s="9"/>
    </row>
    <row r="93" spans="1:9" x14ac:dyDescent="0.25">
      <c r="A93" s="6" t="s">
        <v>62</v>
      </c>
      <c r="B93" s="8">
        <v>3500</v>
      </c>
      <c r="C93" s="8"/>
      <c r="D93" s="8">
        <v>-2500</v>
      </c>
      <c r="E93" s="8"/>
      <c r="F93" s="8">
        <v>1000</v>
      </c>
      <c r="G93" s="8">
        <v>0</v>
      </c>
      <c r="H93" s="8">
        <v>-1000</v>
      </c>
      <c r="I93" s="9"/>
    </row>
    <row r="94" spans="1:9" x14ac:dyDescent="0.25">
      <c r="A94" s="6" t="s">
        <v>63</v>
      </c>
      <c r="B94" s="8">
        <v>5000</v>
      </c>
      <c r="C94" s="8">
        <v>350</v>
      </c>
      <c r="D94" s="8"/>
      <c r="E94" s="8"/>
      <c r="F94" s="8">
        <v>5000</v>
      </c>
      <c r="G94" s="8">
        <v>350</v>
      </c>
      <c r="H94" s="8">
        <v>-4650</v>
      </c>
      <c r="I94" s="9"/>
    </row>
    <row r="95" spans="1:9" x14ac:dyDescent="0.25">
      <c r="A95" s="6" t="s">
        <v>64</v>
      </c>
      <c r="B95" s="8">
        <v>300</v>
      </c>
      <c r="C95" s="8"/>
      <c r="D95" s="8">
        <v>0</v>
      </c>
      <c r="E95" s="8"/>
      <c r="F95" s="8">
        <v>300</v>
      </c>
      <c r="G95" s="8">
        <v>0</v>
      </c>
      <c r="H95" s="8">
        <v>-300</v>
      </c>
      <c r="I95" s="9"/>
    </row>
    <row r="96" spans="1:9" x14ac:dyDescent="0.25">
      <c r="A96" s="6" t="s">
        <v>65</v>
      </c>
      <c r="B96" s="8">
        <v>7000</v>
      </c>
      <c r="C96" s="8"/>
      <c r="D96" s="8">
        <v>-1000</v>
      </c>
      <c r="E96" s="8"/>
      <c r="F96" s="8">
        <v>6000</v>
      </c>
      <c r="G96" s="8">
        <v>0</v>
      </c>
      <c r="H96" s="8">
        <v>-6000</v>
      </c>
      <c r="I96" s="9"/>
    </row>
    <row r="97" spans="1:9" x14ac:dyDescent="0.25">
      <c r="A97" s="6"/>
      <c r="B97" s="8"/>
      <c r="C97" s="8"/>
      <c r="D97" s="8"/>
      <c r="E97" s="8"/>
      <c r="F97" s="8"/>
      <c r="G97" s="8"/>
      <c r="H97" s="8"/>
      <c r="I97" s="9"/>
    </row>
    <row r="98" spans="1:9" x14ac:dyDescent="0.25">
      <c r="A98" s="6"/>
      <c r="B98" s="12"/>
      <c r="C98" s="6"/>
      <c r="D98" s="6"/>
      <c r="E98" s="6"/>
      <c r="F98" s="6"/>
      <c r="G98" s="6"/>
      <c r="H98" s="6"/>
      <c r="I98" s="9"/>
    </row>
    <row r="99" spans="1:9" x14ac:dyDescent="0.25">
      <c r="A99" s="6"/>
      <c r="B99" s="8">
        <v>30925</v>
      </c>
      <c r="C99" s="8">
        <v>1177.9099999999999</v>
      </c>
      <c r="D99" s="8">
        <v>-6700</v>
      </c>
      <c r="E99" s="8">
        <v>0</v>
      </c>
      <c r="F99" s="8">
        <v>21420</v>
      </c>
      <c r="G99" s="8">
        <v>1177.9099999999999</v>
      </c>
      <c r="H99" s="8">
        <v>-22347.09</v>
      </c>
      <c r="I99" s="9"/>
    </row>
    <row r="100" spans="1:9" x14ac:dyDescent="0.25">
      <c r="A100" s="6"/>
      <c r="B100" s="8"/>
      <c r="C100" s="8" t="s">
        <v>7</v>
      </c>
      <c r="D100" s="8"/>
      <c r="E100" s="8" t="s">
        <v>19</v>
      </c>
      <c r="F100" s="8"/>
      <c r="G100" s="8"/>
      <c r="H100" s="8" t="s">
        <v>66</v>
      </c>
      <c r="I100" s="9"/>
    </row>
    <row r="101" spans="1:9" x14ac:dyDescent="0.25">
      <c r="A101" s="6" t="s">
        <v>67</v>
      </c>
      <c r="B101" s="8"/>
      <c r="C101" s="8">
        <v>-29747.09</v>
      </c>
      <c r="D101" s="8"/>
      <c r="E101" s="8">
        <v>6700</v>
      </c>
      <c r="F101" s="8"/>
      <c r="G101" s="8"/>
      <c r="H101" s="8">
        <v>-20242.09</v>
      </c>
      <c r="I101" s="9"/>
    </row>
    <row r="102" spans="1:9" x14ac:dyDescent="0.25">
      <c r="A102" s="6"/>
      <c r="B102" s="8"/>
      <c r="C102" s="8" t="s">
        <v>68</v>
      </c>
      <c r="D102" s="8"/>
      <c r="E102" s="8" t="s">
        <v>69</v>
      </c>
      <c r="F102" s="8"/>
      <c r="G102" s="8"/>
      <c r="H102" s="8" t="s">
        <v>66</v>
      </c>
      <c r="I102" s="9"/>
    </row>
    <row r="103" spans="1:9" x14ac:dyDescent="0.25">
      <c r="A103" s="6"/>
      <c r="B103" s="12"/>
      <c r="C103" s="6"/>
      <c r="D103" s="6"/>
      <c r="E103" s="6"/>
      <c r="F103" s="6"/>
      <c r="G103" s="6"/>
      <c r="H103" s="6"/>
      <c r="I103" s="9"/>
    </row>
    <row r="104" spans="1:9" x14ac:dyDescent="0.25">
      <c r="A104" s="6"/>
      <c r="B104" s="12"/>
      <c r="C104" s="6"/>
      <c r="D104" s="6"/>
      <c r="E104" s="6"/>
      <c r="F104" s="6"/>
      <c r="G104" s="11"/>
      <c r="H104" s="6"/>
      <c r="I104" s="9"/>
    </row>
    <row r="105" spans="1:9" x14ac:dyDescent="0.25">
      <c r="A105" s="6"/>
      <c r="B105" s="12"/>
      <c r="C105" s="6"/>
      <c r="D105" s="6"/>
      <c r="E105" s="6"/>
      <c r="F105" s="6"/>
      <c r="G105" s="6"/>
      <c r="H105" s="6"/>
      <c r="I105" s="9"/>
    </row>
    <row r="106" spans="1:9" x14ac:dyDescent="0.25">
      <c r="A106" s="6"/>
      <c r="B106" s="12"/>
      <c r="C106" s="6"/>
      <c r="D106" s="6"/>
      <c r="E106" s="6"/>
      <c r="F106" s="6"/>
      <c r="G106" s="6"/>
      <c r="H106" s="6"/>
      <c r="I106" s="9"/>
    </row>
    <row r="107" spans="1:9" x14ac:dyDescent="0.25">
      <c r="A107" s="6"/>
      <c r="B107" s="12"/>
      <c r="C107" s="6"/>
      <c r="D107" s="6"/>
      <c r="E107" s="6"/>
      <c r="F107" s="6"/>
      <c r="G107" s="6"/>
      <c r="H107" s="6"/>
      <c r="I107" s="9"/>
    </row>
    <row r="108" spans="1:9" x14ac:dyDescent="0.25">
      <c r="A108" s="6"/>
      <c r="B108" s="12"/>
      <c r="C108" s="6"/>
      <c r="D108" s="6"/>
      <c r="E108" s="6"/>
      <c r="F108" s="6"/>
      <c r="G108" s="6"/>
      <c r="H108" s="6"/>
      <c r="I108" s="9"/>
    </row>
  </sheetData>
  <pageMargins left="0.7" right="0.7" top="0.75" bottom="0.75" header="0.3" footer="0.3"/>
  <pageSetup scale="55" fitToHeight="0" orientation="portrait" r:id="rId1"/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2021-04-12T17:30:29Z</cp:lastPrinted>
  <dcterms:created xsi:type="dcterms:W3CDTF">2021-02-13T21:04:40Z</dcterms:created>
  <dcterms:modified xsi:type="dcterms:W3CDTF">2021-04-12T17:30:37Z</dcterms:modified>
</cp:coreProperties>
</file>